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elpisadvies-my.sharepoint.com/personal/eveline_bakker_elpisadvies_nl/Documents/Elpis/Regio Zwolle en omstreken/Ontwikkelopgave/Besturing/Bestuurlijk aanjaagteam/240131/"/>
    </mc:Choice>
  </mc:AlternateContent>
  <xr:revisionPtr revIDLastSave="9" documentId="14_{900CD328-D756-41AA-AD95-48D593629ACF}" xr6:coauthVersionLast="47" xr6:coauthVersionMax="47" xr10:uidLastSave="{BA93CCFA-5710-4A4D-921E-45A0BDE09B4B}"/>
  <bookViews>
    <workbookView xWindow="-120" yWindow="-120" windowWidth="29040" windowHeight="15720" xr2:uid="{8DC2749E-E860-44E7-8BF0-71F61B2B7CE1}"/>
  </bookViews>
  <sheets>
    <sheet name="Evaluatie" sheetId="1" r:id="rId1"/>
    <sheet name="Begroting"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4" l="1"/>
  <c r="F5" i="4"/>
  <c r="F7" i="4"/>
  <c r="F9" i="4"/>
  <c r="D55" i="4"/>
  <c r="D17" i="4"/>
  <c r="D60" i="4"/>
  <c r="C17" i="4"/>
  <c r="D29" i="4"/>
  <c r="G33" i="4"/>
  <c r="D20" i="4"/>
  <c r="D61" i="4"/>
  <c r="E10" i="4"/>
  <c r="D58" i="4" l="1"/>
  <c r="E69" i="4" s="1"/>
  <c r="D30" i="4"/>
  <c r="E39" i="4" s="1"/>
  <c r="C69" i="4"/>
  <c r="F55" i="4"/>
  <c r="F69" i="4"/>
  <c r="E55" i="4"/>
  <c r="C55" i="4"/>
  <c r="C39" i="4"/>
  <c r="F19" i="4"/>
  <c r="F28" i="4"/>
  <c r="F6" i="4"/>
  <c r="D39" i="4" l="1"/>
  <c r="F39" i="4"/>
  <c r="A11" i="1"/>
  <c r="A12" i="1" s="1"/>
  <c r="A13" i="1" s="1"/>
  <c r="K29" i="1"/>
  <c r="L28" i="1"/>
  <c r="L27" i="1"/>
  <c r="A23" i="1" l="1"/>
  <c r="A24" i="1" s="1"/>
  <c r="A25" i="1" s="1"/>
  <c r="A16" i="1"/>
  <c r="A18" i="1" s="1"/>
  <c r="A19" i="1" s="1"/>
  <c r="A20" i="1" s="1"/>
  <c r="A26" i="1" l="1"/>
  <c r="A29" i="1" s="1"/>
  <c r="F17" i="4"/>
  <c r="E3" i="4"/>
  <c r="E17" i="4" s="1"/>
</calcChain>
</file>

<file path=xl/sharedStrings.xml><?xml version="1.0" encoding="utf-8"?>
<sst xmlns="http://schemas.openxmlformats.org/spreadsheetml/2006/main" count="223" uniqueCount="160">
  <si>
    <t>Evaluatie actielijnen en projecten</t>
  </si>
  <si>
    <t>Begroot</t>
  </si>
  <si>
    <t>Realisatie</t>
  </si>
  <si>
    <t>Regioaanpak Zwolle</t>
  </si>
  <si>
    <t>Regioaanpak Drenthe</t>
  </si>
  <si>
    <t>Benut</t>
  </si>
  <si>
    <t>Verschil</t>
  </si>
  <si>
    <t>Cosis</t>
  </si>
  <si>
    <t>Frion</t>
  </si>
  <si>
    <t>Actielijnen</t>
  </si>
  <si>
    <t>Kassier</t>
  </si>
  <si>
    <t>Projecteigenaren</t>
  </si>
  <si>
    <t>Projectleider</t>
  </si>
  <si>
    <t>Doelstelling</t>
  </si>
  <si>
    <t>Status</t>
  </si>
  <si>
    <t>Mijlpalen komende 3 mnd</t>
  </si>
  <si>
    <t>Vragen/bespreekpunten</t>
  </si>
  <si>
    <t>Zorg en expertise dichtbij</t>
  </si>
  <si>
    <t>Vrij spelen van uren op korte termijn en versterken kwaliteit van leven van de bewoners en cliënten</t>
  </si>
  <si>
    <t>Op dit moment bereiden 13 zorgaanbieders een pilot met DigiContact voor en voeren 5 zorgaanbieders een pilot uit (zie roadmap). Intakegesprekken en gesprekken over voorbereidingen pilots lopen.
-	Er is een inlogportaal gecreëerd voor projectleiders en bestuurders waar zij informatie m.b.t. een pilot DigiContact kunnen vinden.
-	Een start met het leren over de procesuitlijning en ontwikkeling Veluwse nachtdienst (inspiratiesessie tijdens projectleidersbijeenkomst) met als doel een blauwdruk hiervan te maken.</t>
  </si>
  <si>
    <t>Implementie DigiContact op de pilotlocaties en beweging naar strategisch parterschap met DigiContact, ontwikkeling regionale hub</t>
  </si>
  <si>
    <t>Indruk van Lisa van Duijn DigiContact is dat de bedragen voor inzet DigiContact te hoog zijn. Zorg aanbieders zullen dat niet halen. Nu is het 75% vergoeding van de factuur. Voorstel om 100% te vergoeden. (nog uitzoeken of DigiContact met feiten kan komen).</t>
  </si>
  <si>
    <t>Regiovisie</t>
  </si>
  <si>
    <t>Gemeenschappelijke droom op zorginnovatie creëren en gezamenlijke ontwikkelagenda</t>
  </si>
  <si>
    <t xml:space="preserve">Er is een praatplaat ontwikkeld naar aanleiding van de Meet up op 18 september 2023. Tijdens de Meet up hebben Cosis, InteraktContour, Trajectum, Vanboeijen en Zorggroep Boat hun visie gepresenteerd. Op basis van de gesprekken die daarop volgend is de praatplaat ontstaan.
De praatplaat is bedoeld voor teams en voor de doorontwikkeling van de regioaanpak. </t>
  </si>
  <si>
    <t>Tijdens de bestuurdersbijeenkomsten in het voorjaar wordt de aanpak besproken om met collega's de praatplaat te gebruiken</t>
  </si>
  <si>
    <t>Datagedreven werken</t>
  </si>
  <si>
    <t>Leren van en met elkaar om gebruik te maken van data</t>
  </si>
  <si>
    <t xml:space="preserve">Op 24 oktober heeft een werksessie datagedreven werken plaatsgevonden. De werksessie is een vervolg op de inspiratiesessie van 12 oktober. Deelnemers zijn met elkaar in gesprek gegaan over welk onderwerp we gezamenlijk kunnen oppakken om van te leren. Uitkomst is het leren van data over incident meldingen. Een aantal deelnemers is bereid gevonden om een voorstel voor een lerend netwerk uit te werken gericht op dit thema.
-	Sipko de Groot, Cosis
-	Gerlof Miedema, Vanboeijen 
-	Rody Fokke, Trajectum
-	Eveline Bakker, programmamanager
Wanneer het voorstel gereed is vindt er een vervolgsessie plaats. </t>
  </si>
  <si>
    <t>Opdrachtformulering voorleggen aan aanjaagteam</t>
  </si>
  <si>
    <t>Samen leren over de inzet van zorgtechnologie</t>
  </si>
  <si>
    <t>Met de TZA IJssel-Vecht en TZA Drenthe zijn afspraken gemaakt hoe zij VG aanbieders in de regio kunnen gaan ondersteunen om het digitaal werken in de zorg meer eigen te maken.
•	Kennismaken en ervaren van zorgtechnologie: Workshop zorgtechnologie. Bij VG-aanbieders, op locatie organiseren van een inspiratiesessie voor cliënten, naasten en medewerkers. In deze sessies van gemiddeld maximaal 2 uur, maken deelnemers kennis met zorgtechnologie. Door het laagdrempelige karakter van deze sessies worden deelnemers geïnspireerd maar ook bewust gemaakt van mogelijkheden.
•	Leergang Techambassadeur voor digicoaches: Versterken competentie techvaardigheid bij organisaties (6 bijeenkomsten van 1 dag).
•	DigiCoaches-netwerk: Opstarten en faciliteren van een regio-overstijgend lerend netwerk voor digi-/techcoaches. Kwaliteitsversterking, versterken leren van elkaar en gezamenlijke inzet naar behoefte.
Daarnaast zijn we met Jolanda van Til van het Practoraat Technologie en Zorg van het Deltion College en Lieke Brons van het practoraat Technologie en Zorg van het Alpha College, Drenthe College en Noorderpoort College in gesprek over een onderzoeksopdracht naar de MZ-er van de toekomst (innovatief vakmanschap). Wat moet de vakman of -vrouw van de toekomst in de VG kunnen en kennen? Denk daarbij ook aan het werken met een ECD zoals ONS van Nedap en DigiContact. In de onderzoeksaanpak gaat het werkveld volop participeren.
In voorbereiding is een communicatiecampagne over de hybride zorg die er al is in de praktijk van alledag bij VG-aanbieders. Een campagne bedoelt voor cliënten, verwanten en medewerkers met de bedoeling van elkaar te leren en zo de digitale zorg dichtbij te brengen.</t>
  </si>
  <si>
    <t>Aan de uitvoering ervan wordt nu uitgewerkt. Binnenkort volgt een aankondiging. Opdracht practoraten wordt voorgelegd aan aanjaagteam 31 januari, Zusje van F-aan (een website om te communiceren met cliënten, verwanten en medewerkers wordt voorbereid).</t>
  </si>
  <si>
    <t xml:space="preserve">I.v.m. vacature TZA staat het stil aan de kant van de TZA's. Het spant erom of de TZA's zich kunnen houden aan de afspraken. </t>
  </si>
  <si>
    <t>Projecten Zwolle</t>
  </si>
  <si>
    <t>MGZ Zwolle</t>
  </si>
  <si>
    <t>Frion, Sprank, InteraktContour, Philadelphia, Omega Groep, Trajectum, 's Heeren Loo, Baalderborg Groep, Zilveren Kruis</t>
  </si>
  <si>
    <t>Yvonne Kremer</t>
  </si>
  <si>
    <t>Behoud van de toegang tot medische basiszorg voor cliënten met een verstandelijke beperking te en het verbeteren van de samenwerking met huisartsen</t>
  </si>
  <si>
    <t xml:space="preserve">Samen met zes gehandicaptenzorgorganisaties is een pilot met de verpleegkundige dienst van DigiContact uitgevoerd. In december is de pilotfase in regionaal verband afgerond. Een aantal individuele organisaties moet nog een evaluatie uitvoeren. De eerste resultaten van de pilot waren positief; begeleiders van Frion waarderen de dienst met een gemiddelde van 7,5. De bereikbaarheid en bruikbaarheid van het advies wordt als beter beschouwd ten opzichte van de eigen huisarts. 68% van de medische vragen kan op afstand door de verpleegkundige worden beantwoord. Bij opschaling gebeurt dit in 84% van de gevallen naar een (huis)arts en in 16% naar een verpleegkundige ter plaatse.
</t>
  </si>
  <si>
    <t>In de komende drie maanden wordt de verpleegkundige capaciteit bij DigiContact uitgebreid door inzet van verpleegkundigen van de samenwerkende organisaties. Deze verpleegkundigen hebben in november een triagetraining ontvangen. Om deze verpleegkundigen ook daadwerkelijk in te zetten worden uitleenovereenkomsten opgesteld en getekend. Ook worden werkplekken in Zwolle ingericht en worden de verpleegkundigen ingewerkt door DigiContact.
Daarnaast wordt de verpleegkundige dienst van DigiContact op meerdere locaties van organisaties geïmplementeerd, waarbij we in de regionale projectgroep MGZ continu de ervaringen en resultaten evalueren. 
Veel organisaties hebben verpleegkundigen met zowel een triage- als aanrijdende functie. Doordat DigiContact de triagefunctie vervult, ontstaat er ruimte voor verpleegkundigen om voor verschillende organisaties aan te rijden. In de komende drie maanden wordt actief onderzocht hoe zorgorganisaties in de regio Zwolle ook in de fysieke verpleegkundige zorg kunnen samenwerken.</t>
  </si>
  <si>
    <t>IZA sneltoets</t>
  </si>
  <si>
    <t>Zorgkantoor, Novicare, DiciContact, Regioaanpak (bestuurlijk trekker Frion)</t>
  </si>
  <si>
    <t>Caroline Brouns</t>
  </si>
  <si>
    <t>De werkdruk bij huisartsen te verlagen en de toegankelijkheid tot de huisartsenzorg en   medisch generalistische zorg (MGZ) voor kwetsbare mensen in de zorgkantoor regio Zwolle 24/7 te borgen. Aanvullende hierop wordt de achterwacht voor huisartsen geprofessionaliseerd. Deelprojecten: 1. Implementatie regionale verpleegkundige triage met DigiContact, 2. Ontwikkeling NTS voor VG, 3. Organisatie van regionale achtwacht (fysieke verpleegkundige ANW teams en online specialistische zorg door arts VG, basisarts, VS en psychiater bij DigiContact), 4. Opzetten van huisartsenpraktijken voor bijzondere doelgroepen, 5. Optioneel: ontwikkeling stepped care voor de paramedische dienst, 6. Interne opschaling bij DigiContact,  6 Onderzoek  op impacht op ZFW-druk, 7. Innovatie-ontwikkelnig toolkit voor ANW Teams en locaties.</t>
  </si>
  <si>
    <t>Snelle toets in voorbereiding. Indienen eind januari</t>
  </si>
  <si>
    <t>Schrijven van transformatieplan</t>
  </si>
  <si>
    <t>Voorfinanciering schrijver transformatieplan en kwartiermaker/programmamanager.</t>
  </si>
  <si>
    <t>Passende zorg thuis</t>
  </si>
  <si>
    <t>Baalderborg Groep</t>
  </si>
  <si>
    <t>Baalderborg Groep en 's Heeren Loo</t>
  </si>
  <si>
    <t>Betere ketenzorg en betere ambulante interventies waarmee het wonen in een zorginstelling voorkomen kan worden of op zijn minst uitgesteld totdat het kind ouder is.</t>
  </si>
  <si>
    <t>Afgerond in 2022</t>
  </si>
  <si>
    <t>Verschil wordt geboekt t.b.v. regioaanpak 2024</t>
  </si>
  <si>
    <t>Betere ondersteuning voor cliënten met dubbeldiagnostiek</t>
  </si>
  <si>
    <t>Omega Groep</t>
  </si>
  <si>
    <t>Omega Groep en Careander</t>
  </si>
  <si>
    <t>Janneke van Eijk</t>
  </si>
  <si>
    <t>Komen tot een betere zorg voor volwassen cliënten op woonlocaties van Omega en Careander wiens problematiek zowel op VG als GGZ gebied is gediagnosticeerd, en delen van geleerde lessen met de rest van de regio.</t>
  </si>
  <si>
    <t>Afgerond</t>
  </si>
  <si>
    <t>oorspronkelijk begroting 345.800; Omega Groep verwacht dit volledige te benutten</t>
  </si>
  <si>
    <t>Sneller en beter vraaggestuurde zorg voor VG clienten met psychiatrische en/of verslavingsproblematiek</t>
  </si>
  <si>
    <t>s Heeren Loo</t>
  </si>
  <si>
    <t>s Heeren Loo en Baalder Borggroep</t>
  </si>
  <si>
    <t>Mirjam Arendsen en Marianne van Beek</t>
  </si>
  <si>
    <t xml:space="preserve">1. Inzicht krijgen in de concrete randvoorwaarden om LVB cliënten met psychische en/of verslavingsproblematiek sneller en beter domein-overstijgende en vraaggestuurde zorg te kunnen bieden. Met zicht op behandel- en woon-perspectief. En organiseren van doorzettingsmacht om te komen tot sneller en betere aansluiting op de cliëntbehoefte. Hierover afspraken maken met samenwerkingspartners in de regio en deze afspraken formaliseren.
2. Door het uitvoeren van (retrospectief) praktijkonderzoek het analyseren en versterken van de ondersteuningsstructuur van twintig cliënten. </t>
  </si>
  <si>
    <t>?</t>
  </si>
  <si>
    <t>Projecten Drenthe</t>
  </si>
  <si>
    <t>Drents samenwerkingsverband Medische zorg VG</t>
  </si>
  <si>
    <t>Vanboeijen, Cosis en De Trans</t>
  </si>
  <si>
    <t>Hsia Ping Lou</t>
  </si>
  <si>
    <t>24/7 toegankelijke medische generalistische zorg</t>
  </si>
  <si>
    <t xml:space="preserve">Om de druk op huisartsen te verminderen en te zorgen voor een goede en efficiënte samenwerking rondom de medische zorg wordt ingezet op werken volgens het Stepped Care model. Dit model gaat ervan uit dat iedere professional doet wat bij zijn taak past en opschaalt indien nodig. In december heeft een eerste bijeenkomst plaatsgevonden met professionals vanuit verschillende zorgaanbieders uit de regio om te zorgen voor betrokkenheid en draagvlak bij professionals en een gezamenlijk beeld van de toekomstige situatie. 
Een belangrijk onderdeel is verpleegkundige triage. Door een deel van de MGZ gerelateerde vragen op afstand te ondervangen krijgen huisartsen alleen vragen die voor hen bedoeld zijn. Daarnaast heeft er een bijeenkomst plaatsgevonden met artsen VG uit de regio: zij staan open voor regionale inzet en samenwerking om te zorgen dat boven op het basisaanbod van de huisarts ook specialistische expertise beschikbaar is. Voor nieuwe zorginitiatieven (ouderenzorg en VG) is een routekaart opgesteld, waarbij nieuwe zorgaanbieders worden gevraagd zich aan te sluiten bij regionale afspraken voor de organisatie van de medische zorg. 
</t>
  </si>
  <si>
    <t>De komende periode gaan we verder met het organiseren van regionaal aanbod verpleegkundige triage. Er zijn gesprekken gaande met zorgaanbieders die verpleegkundige triage bieden. Hieruit volgt een concreet plan hoe dit breder beschikbaar gesteld kan worden. Met de artsen VG wordt een vervolg gepland zodra er meer informatie is over beschikbare en benodigde capaciteit nu en in de toekomst (vanuit de pilot regionale capaciteitsraming MGZ-VG). Bij de huisartsen gaan we het aanbod triage en de beschikbare specialistische expertise in de regio meer onder de aandacht brengen.</t>
  </si>
  <si>
    <t>Hoe zorgen we voor een regionaal werkproces voor de verpleegkundige triage met gebruikmaking van DigiContact? Hoe kunnen AVG-ers zo goed mogelijk regionaal benut worden (mbv capaciteitsorgaan hopen we dit op te halen)? Afvaardiging stuurgroep plant gesprek met Johan en Margreet over strategische samenwerking met DigiContact verpleegkundige dienst: er zit spanning op de lijn. Over de knip tussen digitale en fysieke triage en de sturende werkwijze van DigiContact. Er is nog 50k over om dit jaar in te zetten (doelen: verpleegkundige triage, specialitische expertise bovenop MGZ, stepped care). Vraag waar de stuurgroep zich nog over buigt: wllen we toe naar een netwerkfunctie? (netwerkregisseur).</t>
  </si>
  <si>
    <t>LVB problematiek voorkomen van complexe zorg</t>
  </si>
  <si>
    <t>Cosis, Zorggroep Boat</t>
  </si>
  <si>
    <t>Lieke Ruijgers</t>
  </si>
  <si>
    <t>Verkenning naar meer mogelijkheden 
om mensen met een licht verstandelijke beperking én hun sociale omgeving te
ondersteunen in de thuissituatie.</t>
  </si>
  <si>
    <t>On hold, geen draagvlak voor deze aanvliegroute</t>
  </si>
  <si>
    <t>Verkenning Cosis en Phusis naar project jonge moeders LVB-problematiek (subsidievraag bij Jenn)</t>
  </si>
  <si>
    <t>Resterende middelen tbv regioaanpak</t>
  </si>
  <si>
    <t>Kwaliteit van zorg voor ouder wordende cliënten/palliatieve zorg verbeteren</t>
  </si>
  <si>
    <t>Wietske van Dijk</t>
  </si>
  <si>
    <t>Als VG en VVT-organisaties werken we (lokaal) samen om kwalitatief goede zorg te bieden aan deze doelgroep waarbij sprake is van multiproblematiek op agogisch, verpleegkundig en/of palliatief gebied. We maken daarbij gebruik van elkaars kennis en expertise om de hulpvraag van de doelgroep zo goed mogelijk te kunnen beantwoorden. In de GHZ is behoefte aan een meer klinische blik, terwijl in de VVT de nadruk ligt op meer kennis op agogisch vlak. Door onderlinge uitwisseling van medewerkers en scholing wordt kennis en expertise uitgewisseld om de kwaliteit van zorg te verbeteren. Bij (individuele) vraagstukken weten medewerkers uit beide sectoren elkaar te vinden en gebruik te maken van elkaar.</t>
  </si>
  <si>
    <t>On hold. Er is een nieuwe opdracht geformuleerd = De opdracht is om met elkaar als organisaties verder te werken aan samenwerking rondom de ouder wordende cliënt en palliatieve zorg. We vinden het belangrijk om te starten vanuit het zorgproces.  Door medewerkers uit de verschillende sectoren met elkaar mee te laten lopen met deze gerichte opdracht brengen we in kaart op welke gebieden we elkaar in de nabije toekomst kunnen versterken doormiddel van onderlinge uitwisseling van medewerkers en scholing. Hoe kunnen we dit het beste vormgeven en waar hebben we rekening mee te houden?</t>
  </si>
  <si>
    <t>Vaststellen van opdracht. Wel/niet vragen om digitale component mee te nemen.</t>
  </si>
  <si>
    <t xml:space="preserve">Totaal Optimale afstemming complexe zorg  </t>
  </si>
  <si>
    <t>1. Deelproject complexe zorg centrale intakecommissie</t>
  </si>
  <si>
    <t xml:space="preserve">Zilveren Kruis met Oranjeborg, De Trans, ’s Heerenloo Geeuwenbrug, Trajectum, Cosis  </t>
  </si>
  <si>
    <t>Gina Berghorst en Bianca van Ouwerkerken</t>
  </si>
  <si>
    <t>Optimale afstemming tussen vraag en aanbod complexe zorg</t>
  </si>
  <si>
    <t>De vorige periode is de gewenste situatie opnieuw geformuleerd met als doel dat er geen client tussen wal en schip valt. De knelpunten, speerpunten en actiepunten zijn omschreven in het projectplan tot een definitieve versie.</t>
  </si>
  <si>
    <t>De gewenste situatie bestaat uit meerdere deeloplossingen:
1. Er is binnen drie maanden een actueel expertisematrix beschikbaar bij de zorgadviseurs van het zorgkantoor van de WLZ zorgaanbieders in Drenthe.
2. Binnen een jaar heeft de regio Drenthe de beschikking over één meldpunt complexe zorg.
3. Binnen de regio Drenthe is er een flexibele schil die sector overstijgend meedenkt waarin zorg aanbieders en interventiemanagers/zorgadviseurs vanuit het zorgkantoor structureel met elkaar samenwerken.
4. Vanuit de expertisematrix wordt er elk halfjaar geëvalueerd of het zorgaanbod in de regio Drenthe voldoende is met betrekking tot de complexe doelgroep.</t>
  </si>
  <si>
    <t xml:space="preserve">Het voorstel met deeloplossingen bespreken in aanjaagteam 31 januari (en bestuurdersbijeenkomst 4 maart). Met de vraag of dit onder één project moet vallen of dat dit onder meerdere projecten moet vallen. Vervolgens zullen de juiste mensen (met mandaat) deel gaan nemen aan het vervolgtraject.  </t>
  </si>
  <si>
    <t>2. Deelproject complexe zorg extra plaatsen Vanboeijen</t>
  </si>
  <si>
    <t>Vanboeijen</t>
  </si>
  <si>
    <t>Johan Dusseljee</t>
  </si>
  <si>
    <t>12 extra plaatsen Kind en jeugd</t>
  </si>
  <si>
    <t>Laatste info. Vanboeijen stort dit terug</t>
  </si>
  <si>
    <t>Samenloop Wzd/Wvggz</t>
  </si>
  <si>
    <t>GGZ Drenthe</t>
  </si>
  <si>
    <t>GGZ Drenthe, Vanboeijen, Trajectum, Zilveren Kruis</t>
  </si>
  <si>
    <t>Erik Mulder</t>
  </si>
  <si>
    <t>Wzd/Wvggz zorg in de keten goed afstemmen</t>
  </si>
  <si>
    <t>Formele ondertekening convenant tijdens bestuurdersbijeenkomst 4 maart</t>
  </si>
  <si>
    <t>Regiomiddelen</t>
  </si>
  <si>
    <t>Budget</t>
  </si>
  <si>
    <t>Drenthe</t>
  </si>
  <si>
    <t>2022 - Samenloop Wzd/Wvggz</t>
  </si>
  <si>
    <t>GGZ-Drenthe</t>
  </si>
  <si>
    <t>Verschil wordt geboekt t.b.v. regioaanpak 2022 - 2026</t>
  </si>
  <si>
    <t>2022 - Optimale afstemming complexe zorg</t>
  </si>
  <si>
    <t>2022 - Kwaliteit van zorg voor ouder wordende cliënt/palliatieve zorg verbeteren</t>
  </si>
  <si>
    <t>2022 - LVB problematiek voorkomen van complexe zorg</t>
  </si>
  <si>
    <t>Afgesloten: verschil wordt geboekt t.b.v. regioaanpak 2022 - 2026</t>
  </si>
  <si>
    <t>2022 - Drents samenwerkingsverband Medische zorg VG</t>
  </si>
  <si>
    <t>2023 - Regioaanpak Drenthe 2023-2026</t>
  </si>
  <si>
    <t>benut inc. 2,5 % kassierskosten</t>
  </si>
  <si>
    <t>Programmamanagement</t>
  </si>
  <si>
    <t>Actielijn Zorg en expertise dichtbij</t>
  </si>
  <si>
    <t>Actielijn Regiovisie</t>
  </si>
  <si>
    <t>Actielijn Samen leren over de inzet van zorgtechnologie</t>
  </si>
  <si>
    <t>Actielijn Lerend netwerk datagedreven werken</t>
  </si>
  <si>
    <t>Stelpost</t>
  </si>
  <si>
    <t>TOTAAL GENERAAL 2022 - 2023</t>
  </si>
  <si>
    <t>2024 - Regio van de toekomst</t>
  </si>
  <si>
    <t>Kassierskosten 2,5%</t>
  </si>
  <si>
    <t xml:space="preserve">Onderzoek </t>
  </si>
  <si>
    <t>Droomtraject 'samenwerken in een vernieuwd zorglandschap'</t>
  </si>
  <si>
    <t>Actielijn arbeidsmarkt</t>
  </si>
  <si>
    <t>1. Fair Noord Nederland</t>
  </si>
  <si>
    <t>t.b.v. projectkosten Friesland</t>
  </si>
  <si>
    <t>2. Collegiale capaciteitsplanning (voorbereiden 1ste helft; uitvoeren 2de helft, te beginnen met MGZ functies)</t>
  </si>
  <si>
    <t>3. Loopbaanpaden over organisaties heen</t>
  </si>
  <si>
    <t>goed voorbeeld: zij instromerstraject</t>
  </si>
  <si>
    <t>4. Aansluiten bij arbeidsmarkcampagne Byzondr (Friesland)</t>
  </si>
  <si>
    <t>2024 - Regiomiddelen Drenthe</t>
  </si>
  <si>
    <t>MGZ  Drenthe</t>
  </si>
  <si>
    <t>Regiocoördinator capaciteit</t>
  </si>
  <si>
    <t>TOTAAL GENERAAL  DRENTHE 2024</t>
  </si>
  <si>
    <t>Zwolle</t>
  </si>
  <si>
    <t>2022 - Passende zorg thuis</t>
  </si>
  <si>
    <t>2022 - Betere ondersteuning voor cliënten met dubbeldiagnostiek</t>
  </si>
  <si>
    <t>2022 - Vraaggestuurde zorg VG clienten met psych. en/of verslavingsprobl.</t>
  </si>
  <si>
    <t>2023 - Regioaanpak Zwolle</t>
  </si>
  <si>
    <t>Samenwerken en plannen regio Zwolle &amp; Cliënt op de eerste plaats</t>
  </si>
  <si>
    <t>Regionaal meerjarenprogramma Digitalisering in de zorg</t>
  </si>
  <si>
    <t>MGZ: Consultatiedienst</t>
  </si>
  <si>
    <t>TOTAAL GENERAAL ZWOLLE 2022 - 2023</t>
  </si>
  <si>
    <t>2024 - Regiomiddelen</t>
  </si>
  <si>
    <t>Onderwerpen: (nacht)monitoring, digicoaches, hub, collegiale in-/doorlening, speelruimte voor medewerkers, doorgaan met DigiContact (100% vergoeding kickstart en meer locaties)</t>
  </si>
  <si>
    <t>MGZ  Zwolle</t>
  </si>
  <si>
    <t>IZA sneltoets - Voorfinanciering programmamanagement max. 4 mnd</t>
  </si>
  <si>
    <t>Schrijven transformatieplan inc. 8 deelplannnen, BC op impact cf IZA eisen (12 wk)</t>
  </si>
  <si>
    <t>TOTAAL GENERAAL ZWOLLE 2024</t>
  </si>
  <si>
    <t>Geboekt bij regiomiddelen Zwolle</t>
  </si>
  <si>
    <t>oorspronkelijk begroting 345.800; Omega Groep verwacht het initiële bedrag volledig te benutten</t>
  </si>
  <si>
    <t>Projectondersteuning</t>
  </si>
  <si>
    <t>Programmaondersteuning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</si>
</sst>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_ [$€-413]\ * #,##0_ ;_ [$€-413]\ * \-#,##0_ ;_ [$€-413]\ * &quot;-&quot;??_ ;_ @_ "/>
    <numFmt numFmtId="165" formatCode="_ &quot;€&quot;\ * #,##0_ ;_ &quot;€&quot;\ * \-#,##0_ ;_ &quot;€&quot;\ * &quot;-&quot;??_ ;_ @_ "/>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sz val="11"/>
      <color rgb="FF0070C0"/>
      <name val="Calibri"/>
      <family val="2"/>
      <scheme val="minor"/>
    </font>
    <font>
      <b/>
      <sz val="11"/>
      <color rgb="FF0070C0"/>
      <name val="Calibri"/>
      <family val="2"/>
      <scheme val="minor"/>
    </font>
    <font>
      <sz val="11"/>
      <name val="Calibri"/>
      <family val="2"/>
      <scheme val="minor"/>
    </font>
    <font>
      <b/>
      <sz val="1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1">
    <border>
      <left/>
      <right/>
      <top/>
      <bottom/>
      <diagonal/>
    </border>
  </borders>
  <cellStyleXfs count="2">
    <xf numFmtId="0" fontId="0" fillId="0" borderId="0"/>
    <xf numFmtId="44" fontId="1" fillId="0" borderId="0" applyFont="0" applyFill="0" applyBorder="0" applyAlignment="0" applyProtection="0"/>
  </cellStyleXfs>
  <cellXfs count="36">
    <xf numFmtId="0" fontId="0" fillId="0" borderId="0" xfId="0"/>
    <xf numFmtId="0" fontId="0" fillId="0" borderId="0" xfId="0" applyAlignment="1">
      <alignment horizontal="left" vertical="top"/>
    </xf>
    <xf numFmtId="0" fontId="0" fillId="0" borderId="0" xfId="0" applyAlignment="1">
      <alignment horizontal="left" vertical="top" wrapText="1"/>
    </xf>
    <xf numFmtId="0" fontId="3" fillId="0" borderId="0" xfId="0" applyFont="1" applyAlignment="1">
      <alignment horizontal="left" vertical="top" wrapText="1"/>
    </xf>
    <xf numFmtId="164" fontId="0" fillId="0" borderId="0" xfId="0" applyNumberFormat="1" applyAlignment="1">
      <alignment horizontal="left" vertical="top"/>
    </xf>
    <xf numFmtId="165" fontId="0" fillId="0" borderId="0" xfId="1" applyNumberFormat="1" applyFont="1" applyAlignment="1">
      <alignment horizontal="left" vertical="top"/>
    </xf>
    <xf numFmtId="0" fontId="2"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xf numFmtId="165" fontId="4" fillId="0" borderId="0" xfId="1" applyNumberFormat="1" applyFont="1" applyAlignment="1">
      <alignment horizontal="left" vertical="top"/>
    </xf>
    <xf numFmtId="0" fontId="0" fillId="0" borderId="0" xfId="0" quotePrefix="1" applyAlignment="1">
      <alignment horizontal="left" vertical="top" wrapText="1"/>
    </xf>
    <xf numFmtId="164" fontId="4" fillId="0" borderId="0" xfId="0" applyNumberFormat="1" applyFont="1" applyAlignment="1">
      <alignment horizontal="left" vertical="top"/>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xf numFmtId="165" fontId="6" fillId="0" borderId="0" xfId="1" applyNumberFormat="1" applyFont="1" applyAlignment="1">
      <alignment horizontal="left" vertical="top"/>
    </xf>
    <xf numFmtId="164" fontId="6" fillId="0" borderId="0" xfId="0" applyNumberFormat="1" applyFont="1" applyAlignment="1">
      <alignment horizontal="left" vertical="top"/>
    </xf>
    <xf numFmtId="0" fontId="6" fillId="0" borderId="0" xfId="0" applyFont="1" applyAlignment="1">
      <alignment horizontal="left" vertical="top" wrapText="1" indent="4"/>
    </xf>
    <xf numFmtId="0" fontId="7" fillId="0" borderId="0" xfId="0" applyFont="1" applyAlignment="1">
      <alignment horizontal="left" vertical="top" wrapText="1"/>
    </xf>
    <xf numFmtId="164" fontId="6" fillId="0" borderId="0" xfId="1" applyNumberFormat="1" applyFont="1"/>
    <xf numFmtId="0" fontId="6" fillId="0" borderId="0" xfId="0" applyFont="1" applyAlignment="1">
      <alignment horizontal="left" vertical="top" wrapText="1" indent="5"/>
    </xf>
    <xf numFmtId="0" fontId="7" fillId="0" borderId="0" xfId="0" applyFont="1" applyAlignment="1">
      <alignment horizontal="left" vertical="top"/>
    </xf>
    <xf numFmtId="165" fontId="7" fillId="0" borderId="0" xfId="1" applyNumberFormat="1" applyFont="1" applyAlignment="1">
      <alignment horizontal="left" vertical="top"/>
    </xf>
    <xf numFmtId="164" fontId="6" fillId="0" borderId="0" xfId="1" applyNumberFormat="1" applyFont="1" applyAlignment="1">
      <alignment horizontal="left" vertical="top"/>
    </xf>
    <xf numFmtId="0" fontId="6" fillId="2" borderId="0" xfId="0" applyFont="1" applyFill="1" applyAlignment="1">
      <alignment horizontal="left" vertical="top" wrapText="1"/>
    </xf>
    <xf numFmtId="0" fontId="6" fillId="2" borderId="0" xfId="0" applyFont="1" applyFill="1" applyAlignment="1">
      <alignment horizontal="left" vertical="top" wrapText="1" indent="5"/>
    </xf>
    <xf numFmtId="0" fontId="6" fillId="2" borderId="0" xfId="0" applyFont="1" applyFill="1" applyAlignment="1">
      <alignment horizontal="left" vertical="top" wrapText="1" indent="7"/>
    </xf>
    <xf numFmtId="0" fontId="7" fillId="3" borderId="0" xfId="0" applyFont="1" applyFill="1" applyAlignment="1">
      <alignment horizontal="left" vertical="top" wrapText="1"/>
    </xf>
    <xf numFmtId="0" fontId="6" fillId="3" borderId="0" xfId="0" applyFont="1" applyFill="1" applyAlignment="1">
      <alignment horizontal="left" vertical="top"/>
    </xf>
    <xf numFmtId="165" fontId="6" fillId="3" borderId="0" xfId="1" applyNumberFormat="1" applyFont="1" applyFill="1" applyAlignment="1">
      <alignment horizontal="left" vertical="top"/>
    </xf>
    <xf numFmtId="0" fontId="6" fillId="3" borderId="0" xfId="0" applyFont="1" applyFill="1" applyAlignment="1">
      <alignment horizontal="left" vertical="top" wrapText="1"/>
    </xf>
    <xf numFmtId="0" fontId="7" fillId="3" borderId="0" xfId="0" applyFont="1" applyFill="1"/>
    <xf numFmtId="0" fontId="6" fillId="3" borderId="0" xfId="0" applyFont="1" applyFill="1"/>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09022-F1F7-4F63-B264-BC94F12DCD6E}">
  <dimension ref="A1:M29"/>
  <sheetViews>
    <sheetView tabSelected="1" topLeftCell="A5" workbookViewId="0">
      <pane xSplit="2" ySplit="5" topLeftCell="D10" activePane="bottomRight" state="frozen"/>
      <selection pane="topRight" activeCell="B5" sqref="B5"/>
      <selection pane="bottomLeft" activeCell="A7" sqref="A7"/>
      <selection pane="bottomRight" activeCell="F13" sqref="F13"/>
    </sheetView>
  </sheetViews>
  <sheetFormatPr defaultRowHeight="15" x14ac:dyDescent="0.25"/>
  <cols>
    <col min="1" max="1" width="3.140625" style="1" customWidth="1"/>
    <col min="2" max="2" width="28.5703125" style="8" customWidth="1"/>
    <col min="3" max="3" width="12.5703125" style="2" customWidth="1"/>
    <col min="4" max="4" width="18.5703125" style="1" customWidth="1"/>
    <col min="5" max="5" width="12.5703125" style="2" customWidth="1"/>
    <col min="6" max="6" width="46.42578125" style="2" customWidth="1"/>
    <col min="7" max="7" width="68.28515625" style="2" customWidth="1"/>
    <col min="8" max="8" width="49.7109375" style="1" customWidth="1"/>
    <col min="9" max="9" width="39.85546875" style="2" customWidth="1"/>
    <col min="10" max="10" width="10.140625" style="1" customWidth="1"/>
    <col min="11" max="11" width="10" style="1" customWidth="1"/>
    <col min="12" max="12" width="9.85546875" style="1" customWidth="1"/>
    <col min="13" max="13" width="36.5703125" style="2" customWidth="1"/>
    <col min="14" max="16384" width="9.140625" style="1"/>
  </cols>
  <sheetData>
    <row r="1" spans="1:13" ht="30" x14ac:dyDescent="0.25">
      <c r="B1" s="10" t="s">
        <v>0</v>
      </c>
      <c r="C1" s="6"/>
    </row>
    <row r="2" spans="1:13" x14ac:dyDescent="0.25">
      <c r="J2" s="1" t="s">
        <v>1</v>
      </c>
      <c r="K2" s="1" t="s">
        <v>2</v>
      </c>
    </row>
    <row r="3" spans="1:13" x14ac:dyDescent="0.25">
      <c r="B3" s="8" t="s">
        <v>3</v>
      </c>
      <c r="J3" s="4"/>
      <c r="K3" s="4"/>
      <c r="L3" s="4"/>
    </row>
    <row r="4" spans="1:13" x14ac:dyDescent="0.25">
      <c r="B4" s="8" t="s">
        <v>4</v>
      </c>
      <c r="J4" s="4">
        <v>765200</v>
      </c>
      <c r="K4" s="4">
        <v>85157.86</v>
      </c>
      <c r="L4" s="4"/>
    </row>
    <row r="5" spans="1:13" x14ac:dyDescent="0.25">
      <c r="B5" s="10">
        <v>2023</v>
      </c>
      <c r="J5" s="11" t="s">
        <v>1</v>
      </c>
      <c r="K5" s="11" t="s">
        <v>5</v>
      </c>
      <c r="L5" s="11" t="s">
        <v>6</v>
      </c>
    </row>
    <row r="6" spans="1:13" x14ac:dyDescent="0.25">
      <c r="B6" s="10" t="s">
        <v>4</v>
      </c>
      <c r="C6" s="8"/>
      <c r="D6" s="9" t="s">
        <v>7</v>
      </c>
      <c r="E6" s="8"/>
      <c r="F6" s="8"/>
      <c r="G6" s="8"/>
      <c r="H6" s="9"/>
      <c r="I6" s="8"/>
      <c r="J6" s="12">
        <v>765200</v>
      </c>
      <c r="K6" s="12">
        <v>85158</v>
      </c>
      <c r="L6" s="12">
        <v>705014</v>
      </c>
    </row>
    <row r="7" spans="1:13" ht="20.25" customHeight="1" x14ac:dyDescent="0.25">
      <c r="B7" s="10" t="s">
        <v>3</v>
      </c>
      <c r="C7" s="8"/>
      <c r="D7" s="9" t="s">
        <v>8</v>
      </c>
      <c r="E7" s="8"/>
      <c r="F7" s="8"/>
      <c r="G7" s="8"/>
      <c r="H7" s="9"/>
      <c r="I7" s="8"/>
      <c r="J7" s="9"/>
      <c r="K7" s="9"/>
      <c r="L7" s="14"/>
    </row>
    <row r="8" spans="1:13" x14ac:dyDescent="0.25">
      <c r="B8" s="10"/>
      <c r="C8" s="8"/>
      <c r="D8" s="9"/>
      <c r="E8" s="8"/>
      <c r="F8" s="8"/>
      <c r="G8" s="8"/>
      <c r="H8" s="9"/>
      <c r="I8" s="8"/>
      <c r="J8" s="9"/>
      <c r="K8" s="9"/>
      <c r="L8" s="9"/>
    </row>
    <row r="9" spans="1:13" s="7" customFormat="1" x14ac:dyDescent="0.25">
      <c r="B9" s="10" t="s">
        <v>9</v>
      </c>
      <c r="C9" s="10" t="s">
        <v>10</v>
      </c>
      <c r="D9" s="11" t="s">
        <v>11</v>
      </c>
      <c r="E9" s="10" t="s">
        <v>12</v>
      </c>
      <c r="F9" s="10" t="s">
        <v>13</v>
      </c>
      <c r="G9" s="10" t="s">
        <v>14</v>
      </c>
      <c r="H9" s="11" t="s">
        <v>15</v>
      </c>
      <c r="I9" s="10" t="s">
        <v>16</v>
      </c>
      <c r="M9" s="6"/>
    </row>
    <row r="10" spans="1:13" ht="120" x14ac:dyDescent="0.25">
      <c r="A10" s="1">
        <v>1</v>
      </c>
      <c r="B10" s="8" t="s">
        <v>17</v>
      </c>
      <c r="F10" s="2" t="s">
        <v>18</v>
      </c>
      <c r="G10" s="2" t="s">
        <v>19</v>
      </c>
      <c r="H10" s="2" t="s">
        <v>20</v>
      </c>
      <c r="I10" s="2" t="s">
        <v>21</v>
      </c>
      <c r="J10" s="4"/>
      <c r="K10" s="4"/>
      <c r="L10" s="4"/>
    </row>
    <row r="11" spans="1:13" ht="90" x14ac:dyDescent="0.25">
      <c r="A11" s="1">
        <f>A10+1</f>
        <v>2</v>
      </c>
      <c r="B11" s="8" t="s">
        <v>22</v>
      </c>
      <c r="F11" s="2" t="s">
        <v>23</v>
      </c>
      <c r="G11" s="2" t="s">
        <v>24</v>
      </c>
      <c r="H11" s="2" t="s">
        <v>25</v>
      </c>
      <c r="J11" s="4"/>
      <c r="K11" s="4"/>
      <c r="L11" s="4"/>
    </row>
    <row r="12" spans="1:13" ht="195" x14ac:dyDescent="0.25">
      <c r="A12" s="1">
        <f t="shared" ref="A12:A13" si="0">A11+1</f>
        <v>3</v>
      </c>
      <c r="B12" s="8" t="s">
        <v>26</v>
      </c>
      <c r="F12" s="2" t="s">
        <v>27</v>
      </c>
      <c r="G12" s="2" t="s">
        <v>28</v>
      </c>
      <c r="H12" s="1" t="s">
        <v>29</v>
      </c>
      <c r="J12" s="4"/>
      <c r="K12" s="4"/>
      <c r="L12" s="4"/>
    </row>
    <row r="13" spans="1:13" ht="409.5" x14ac:dyDescent="0.25">
      <c r="A13" s="1">
        <f t="shared" si="0"/>
        <v>4</v>
      </c>
      <c r="B13" s="8" t="s">
        <v>30</v>
      </c>
      <c r="G13" s="2" t="s">
        <v>31</v>
      </c>
      <c r="H13" s="2" t="s">
        <v>32</v>
      </c>
      <c r="I13" s="2" t="s">
        <v>33</v>
      </c>
      <c r="J13" s="4"/>
      <c r="K13" s="4"/>
      <c r="L13" s="4"/>
    </row>
    <row r="14" spans="1:13" x14ac:dyDescent="0.25">
      <c r="B14" s="10"/>
      <c r="F14" s="23"/>
      <c r="J14" s="4"/>
      <c r="K14" s="4"/>
      <c r="L14" s="4"/>
    </row>
    <row r="15" spans="1:13" x14ac:dyDescent="0.25">
      <c r="B15" s="10" t="s">
        <v>34</v>
      </c>
      <c r="F15" s="23"/>
      <c r="J15" s="4"/>
      <c r="K15" s="4"/>
      <c r="L15" s="4"/>
    </row>
    <row r="16" spans="1:13" ht="345" x14ac:dyDescent="0.25">
      <c r="A16" s="1">
        <f>A13+1</f>
        <v>5</v>
      </c>
      <c r="B16" s="8" t="s">
        <v>35</v>
      </c>
      <c r="C16" s="2" t="s">
        <v>8</v>
      </c>
      <c r="D16" s="2" t="s">
        <v>36</v>
      </c>
      <c r="E16" s="2" t="s">
        <v>37</v>
      </c>
      <c r="F16" s="2" t="s">
        <v>38</v>
      </c>
      <c r="G16" s="2" t="s">
        <v>39</v>
      </c>
      <c r="H16" s="2" t="s">
        <v>40</v>
      </c>
      <c r="J16" s="4"/>
      <c r="K16" s="4"/>
      <c r="L16" s="4"/>
    </row>
    <row r="17" spans="1:13" ht="274.5" customHeight="1" x14ac:dyDescent="0.25">
      <c r="B17" s="8" t="s">
        <v>41</v>
      </c>
      <c r="D17" s="2" t="s">
        <v>42</v>
      </c>
      <c r="E17" s="2" t="s">
        <v>43</v>
      </c>
      <c r="F17" s="2" t="s">
        <v>44</v>
      </c>
      <c r="G17" s="2" t="s">
        <v>45</v>
      </c>
      <c r="H17" s="2" t="s">
        <v>46</v>
      </c>
      <c r="I17" s="2" t="s">
        <v>47</v>
      </c>
      <c r="J17" s="4"/>
      <c r="K17" s="4"/>
      <c r="L17" s="4"/>
    </row>
    <row r="18" spans="1:13" ht="60" x14ac:dyDescent="0.25">
      <c r="A18" s="1">
        <f>A16+1</f>
        <v>6</v>
      </c>
      <c r="B18" s="8" t="s">
        <v>48</v>
      </c>
      <c r="C18" s="2" t="s">
        <v>49</v>
      </c>
      <c r="D18" s="2" t="s">
        <v>50</v>
      </c>
      <c r="F18" s="2" t="s">
        <v>51</v>
      </c>
      <c r="G18" s="2" t="s">
        <v>52</v>
      </c>
      <c r="J18" s="4"/>
      <c r="K18" s="4"/>
      <c r="L18" s="4">
        <v>1710</v>
      </c>
      <c r="M18" s="2" t="s">
        <v>53</v>
      </c>
    </row>
    <row r="19" spans="1:13" ht="75" x14ac:dyDescent="0.25">
      <c r="A19" s="1">
        <f t="shared" ref="A19:A20" si="1">A18+1</f>
        <v>7</v>
      </c>
      <c r="B19" s="8" t="s">
        <v>54</v>
      </c>
      <c r="C19" s="2" t="s">
        <v>55</v>
      </c>
      <c r="D19" s="1" t="s">
        <v>56</v>
      </c>
      <c r="E19" s="2" t="s">
        <v>57</v>
      </c>
      <c r="F19" s="2" t="s">
        <v>58</v>
      </c>
      <c r="G19" s="2" t="s">
        <v>59</v>
      </c>
      <c r="J19" s="4">
        <v>243700</v>
      </c>
      <c r="K19" s="4">
        <v>247165</v>
      </c>
      <c r="L19" s="4"/>
      <c r="M19" s="2" t="s">
        <v>60</v>
      </c>
    </row>
    <row r="20" spans="1:13" ht="210" x14ac:dyDescent="0.25">
      <c r="A20" s="1">
        <f t="shared" si="1"/>
        <v>8</v>
      </c>
      <c r="B20" s="8" t="s">
        <v>61</v>
      </c>
      <c r="C20" s="13" t="s">
        <v>62</v>
      </c>
      <c r="D20" s="13" t="s">
        <v>63</v>
      </c>
      <c r="E20" s="2" t="s">
        <v>64</v>
      </c>
      <c r="F20" s="2" t="s">
        <v>65</v>
      </c>
      <c r="G20" s="2" t="s">
        <v>59</v>
      </c>
      <c r="J20" s="4">
        <v>120005</v>
      </c>
      <c r="K20" s="4" t="s">
        <v>66</v>
      </c>
      <c r="L20" s="4"/>
      <c r="M20" s="2" t="s">
        <v>53</v>
      </c>
    </row>
    <row r="21" spans="1:13" x14ac:dyDescent="0.25">
      <c r="J21" s="4"/>
      <c r="K21" s="4"/>
      <c r="L21" s="4"/>
    </row>
    <row r="22" spans="1:13" x14ac:dyDescent="0.25">
      <c r="B22" s="10" t="s">
        <v>67</v>
      </c>
      <c r="J22" s="4"/>
      <c r="K22" s="4"/>
      <c r="L22" s="4"/>
    </row>
    <row r="23" spans="1:13" ht="260.25" customHeight="1" x14ac:dyDescent="0.25">
      <c r="A23" s="1">
        <f>A22+1</f>
        <v>1</v>
      </c>
      <c r="B23" s="8" t="s">
        <v>68</v>
      </c>
      <c r="C23" s="2" t="s">
        <v>7</v>
      </c>
      <c r="D23" s="2" t="s">
        <v>69</v>
      </c>
      <c r="E23" s="2" t="s">
        <v>70</v>
      </c>
      <c r="F23" s="2" t="s">
        <v>71</v>
      </c>
      <c r="G23" s="2" t="s">
        <v>72</v>
      </c>
      <c r="H23" s="2" t="s">
        <v>73</v>
      </c>
      <c r="I23" s="2" t="s">
        <v>74</v>
      </c>
      <c r="J23" s="5">
        <v>148555</v>
      </c>
      <c r="K23" s="5">
        <v>74267</v>
      </c>
      <c r="L23" s="5">
        <v>88823</v>
      </c>
    </row>
    <row r="24" spans="1:13" ht="60" x14ac:dyDescent="0.25">
      <c r="A24" s="1">
        <f>A23+1</f>
        <v>2</v>
      </c>
      <c r="B24" s="8" t="s">
        <v>75</v>
      </c>
      <c r="C24" s="2" t="s">
        <v>7</v>
      </c>
      <c r="D24" s="1" t="s">
        <v>76</v>
      </c>
      <c r="E24" s="2" t="s">
        <v>77</v>
      </c>
      <c r="F24" s="2" t="s">
        <v>78</v>
      </c>
      <c r="G24" s="2" t="s">
        <v>79</v>
      </c>
      <c r="H24" s="2" t="s">
        <v>80</v>
      </c>
      <c r="I24" s="2" t="s">
        <v>81</v>
      </c>
      <c r="J24" s="4">
        <v>75000</v>
      </c>
      <c r="K24" s="4">
        <v>40661</v>
      </c>
      <c r="L24" s="4">
        <v>36226</v>
      </c>
    </row>
    <row r="25" spans="1:13" ht="240" x14ac:dyDescent="0.25">
      <c r="A25" s="1">
        <f t="shared" ref="A25:A26" si="2">A24+1</f>
        <v>3</v>
      </c>
      <c r="B25" s="8" t="s">
        <v>82</v>
      </c>
      <c r="C25" s="2" t="s">
        <v>7</v>
      </c>
      <c r="E25" s="2" t="s">
        <v>83</v>
      </c>
      <c r="F25" s="2" t="s">
        <v>84</v>
      </c>
      <c r="G25" s="2" t="s">
        <v>85</v>
      </c>
      <c r="I25" s="2" t="s">
        <v>86</v>
      </c>
      <c r="J25" s="4">
        <v>50000</v>
      </c>
      <c r="K25" s="4">
        <v>20983</v>
      </c>
      <c r="L25" s="4">
        <v>30455</v>
      </c>
    </row>
    <row r="26" spans="1:13" ht="30" x14ac:dyDescent="0.25">
      <c r="A26" s="1">
        <f t="shared" si="2"/>
        <v>4</v>
      </c>
      <c r="B26" s="8" t="s">
        <v>87</v>
      </c>
      <c r="J26" s="4">
        <v>204040</v>
      </c>
      <c r="K26" s="4">
        <v>108533</v>
      </c>
      <c r="L26" s="4">
        <v>135431</v>
      </c>
    </row>
    <row r="27" spans="1:13" ht="255" x14ac:dyDescent="0.25">
      <c r="B27" s="8" t="s">
        <v>88</v>
      </c>
      <c r="C27" s="2" t="s">
        <v>7</v>
      </c>
      <c r="D27" s="2" t="s">
        <v>89</v>
      </c>
      <c r="E27" s="2" t="s">
        <v>90</v>
      </c>
      <c r="F27" s="3" t="s">
        <v>91</v>
      </c>
      <c r="G27" s="3" t="s">
        <v>92</v>
      </c>
      <c r="H27" s="2" t="s">
        <v>93</v>
      </c>
      <c r="I27" s="3" t="s">
        <v>94</v>
      </c>
      <c r="J27" s="5">
        <v>125000</v>
      </c>
      <c r="K27" s="5">
        <v>3090</v>
      </c>
      <c r="L27" s="5">
        <f t="shared" ref="L27" si="3">J27-K27</f>
        <v>121910</v>
      </c>
    </row>
    <row r="28" spans="1:13" ht="30" x14ac:dyDescent="0.25">
      <c r="B28" s="8" t="s">
        <v>95</v>
      </c>
      <c r="C28" s="2" t="s">
        <v>7</v>
      </c>
      <c r="D28" s="1" t="s">
        <v>96</v>
      </c>
      <c r="E28" s="2" t="s">
        <v>97</v>
      </c>
      <c r="F28" s="2" t="s">
        <v>98</v>
      </c>
      <c r="G28" s="2" t="s">
        <v>59</v>
      </c>
      <c r="J28" s="5">
        <v>79040</v>
      </c>
      <c r="K28" s="5">
        <v>101513</v>
      </c>
      <c r="L28" s="5">
        <f>J28-K28</f>
        <v>-22473</v>
      </c>
      <c r="M28" s="2" t="s">
        <v>99</v>
      </c>
    </row>
    <row r="29" spans="1:13" ht="60" x14ac:dyDescent="0.25">
      <c r="A29" s="1">
        <f>A26+1</f>
        <v>5</v>
      </c>
      <c r="B29" s="8" t="s">
        <v>100</v>
      </c>
      <c r="C29" s="2" t="s">
        <v>101</v>
      </c>
      <c r="D29" s="2" t="s">
        <v>102</v>
      </c>
      <c r="E29" s="2" t="s">
        <v>103</v>
      </c>
      <c r="F29" s="2" t="s">
        <v>104</v>
      </c>
      <c r="G29" s="2" t="s">
        <v>59</v>
      </c>
      <c r="H29" s="2"/>
      <c r="I29" s="2" t="s">
        <v>105</v>
      </c>
      <c r="J29" s="5">
        <v>31798</v>
      </c>
      <c r="K29" s="5">
        <f>J29-L29</f>
        <v>24322.81</v>
      </c>
      <c r="L29" s="5">
        <v>7475.19</v>
      </c>
      <c r="M29" s="2" t="s">
        <v>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8D76D-9069-4706-BA5E-3D3B383C6AD9}">
  <dimension ref="A1:G69"/>
  <sheetViews>
    <sheetView workbookViewId="0">
      <pane xSplit="1" ySplit="1" topLeftCell="B2" activePane="bottomRight" state="frozen"/>
      <selection pane="topRight" activeCell="B1" sqref="B1"/>
      <selection pane="bottomLeft" activeCell="A2" sqref="A2"/>
      <selection pane="bottomRight" activeCell="A62" sqref="A62:XFD62"/>
    </sheetView>
  </sheetViews>
  <sheetFormatPr defaultRowHeight="15" x14ac:dyDescent="0.25"/>
  <cols>
    <col min="1" max="1" width="66.5703125" style="17" customWidth="1"/>
    <col min="2" max="2" width="13" style="17" customWidth="1"/>
    <col min="3" max="4" width="11.140625" style="17" customWidth="1"/>
    <col min="5" max="5" width="12" style="17" customWidth="1"/>
    <col min="6" max="6" width="14.28515625" style="17" customWidth="1"/>
    <col min="7" max="7" width="76.7109375" style="17" customWidth="1"/>
    <col min="8" max="16384" width="9.140625" style="17"/>
  </cols>
  <sheetData>
    <row r="1" spans="1:7" s="16" customFormat="1" x14ac:dyDescent="0.25">
      <c r="A1" s="21" t="s">
        <v>106</v>
      </c>
      <c r="B1" s="24" t="s">
        <v>10</v>
      </c>
      <c r="C1" s="24" t="s">
        <v>107</v>
      </c>
      <c r="D1" s="24" t="s">
        <v>1</v>
      </c>
      <c r="E1" s="24" t="s">
        <v>5</v>
      </c>
      <c r="F1" s="24" t="s">
        <v>6</v>
      </c>
      <c r="G1" s="15"/>
    </row>
    <row r="2" spans="1:7" x14ac:dyDescent="0.25">
      <c r="A2" s="34" t="s">
        <v>108</v>
      </c>
      <c r="B2" s="35"/>
      <c r="C2" s="35"/>
      <c r="D2" s="35"/>
      <c r="E2" s="35"/>
      <c r="F2" s="35"/>
      <c r="G2" s="35"/>
    </row>
    <row r="3" spans="1:7" s="16" customFormat="1" ht="20.25" customHeight="1" x14ac:dyDescent="0.25">
      <c r="A3" s="15" t="s">
        <v>109</v>
      </c>
      <c r="B3" s="16" t="s">
        <v>110</v>
      </c>
      <c r="C3" s="18">
        <v>31798</v>
      </c>
      <c r="D3" s="18"/>
      <c r="E3" s="18">
        <f>C3-F3</f>
        <v>24322.81</v>
      </c>
      <c r="F3" s="18">
        <v>7475.19</v>
      </c>
      <c r="G3" s="15" t="s">
        <v>111</v>
      </c>
    </row>
    <row r="4" spans="1:7" s="16" customFormat="1" ht="20.25" customHeight="1" x14ac:dyDescent="0.25">
      <c r="A4" s="15" t="s">
        <v>112</v>
      </c>
      <c r="B4" s="16" t="s">
        <v>7</v>
      </c>
      <c r="C4" s="18"/>
      <c r="D4" s="18"/>
      <c r="E4" s="18"/>
      <c r="F4" s="18"/>
      <c r="G4" s="15"/>
    </row>
    <row r="5" spans="1:7" s="16" customFormat="1" ht="20.25" customHeight="1" x14ac:dyDescent="0.25">
      <c r="A5" s="20" t="s">
        <v>88</v>
      </c>
      <c r="B5" s="2" t="s">
        <v>7</v>
      </c>
      <c r="C5" s="5">
        <v>125000</v>
      </c>
      <c r="D5" s="5"/>
      <c r="E5" s="5">
        <v>7020</v>
      </c>
      <c r="F5" s="5">
        <f>C5-E5</f>
        <v>117980</v>
      </c>
    </row>
    <row r="6" spans="1:7" s="16" customFormat="1" ht="20.25" customHeight="1" x14ac:dyDescent="0.25">
      <c r="A6" s="20" t="s">
        <v>95</v>
      </c>
      <c r="B6" s="2" t="s">
        <v>7</v>
      </c>
      <c r="C6" s="5">
        <v>79040</v>
      </c>
      <c r="D6" s="5"/>
      <c r="E6" s="5">
        <v>101513</v>
      </c>
      <c r="F6" s="5">
        <f>C6-E6</f>
        <v>-22473</v>
      </c>
      <c r="G6" s="2" t="s">
        <v>99</v>
      </c>
    </row>
    <row r="7" spans="1:7" s="16" customFormat="1" ht="20.25" customHeight="1" x14ac:dyDescent="0.25">
      <c r="A7" s="15" t="s">
        <v>113</v>
      </c>
      <c r="B7" s="16" t="s">
        <v>7</v>
      </c>
      <c r="C7" s="18">
        <v>50000</v>
      </c>
      <c r="D7" s="18"/>
      <c r="E7" s="18">
        <v>20983</v>
      </c>
      <c r="F7" s="5">
        <f t="shared" ref="F7:F9" si="0">C7-E7</f>
        <v>29017</v>
      </c>
      <c r="G7" s="15"/>
    </row>
    <row r="8" spans="1:7" s="16" customFormat="1" ht="20.25" customHeight="1" x14ac:dyDescent="0.25">
      <c r="A8" s="15" t="s">
        <v>114</v>
      </c>
      <c r="B8" s="16" t="s">
        <v>7</v>
      </c>
      <c r="C8" s="18">
        <v>75000</v>
      </c>
      <c r="D8" s="18"/>
      <c r="E8" s="18">
        <v>40661</v>
      </c>
      <c r="F8" s="5">
        <f>C8-E8</f>
        <v>34339</v>
      </c>
      <c r="G8" s="15" t="s">
        <v>115</v>
      </c>
    </row>
    <row r="9" spans="1:7" s="16" customFormat="1" ht="20.25" customHeight="1" x14ac:dyDescent="0.25">
      <c r="A9" s="15" t="s">
        <v>116</v>
      </c>
      <c r="B9" s="16" t="s">
        <v>7</v>
      </c>
      <c r="C9" s="18">
        <v>148555</v>
      </c>
      <c r="D9" s="18"/>
      <c r="E9" s="18">
        <v>74268</v>
      </c>
      <c r="F9" s="5">
        <f t="shared" si="0"/>
        <v>74287</v>
      </c>
      <c r="G9" s="15"/>
    </row>
    <row r="10" spans="1:7" s="16" customFormat="1" ht="15" customHeight="1" x14ac:dyDescent="0.25">
      <c r="A10" s="15" t="s">
        <v>117</v>
      </c>
      <c r="B10" s="16" t="s">
        <v>7</v>
      </c>
      <c r="C10" s="18">
        <v>765200</v>
      </c>
      <c r="D10" s="18"/>
      <c r="E10" s="18">
        <f>85158+18414</f>
        <v>103572</v>
      </c>
      <c r="F10" s="18">
        <v>661627</v>
      </c>
      <c r="G10" s="15" t="s">
        <v>118</v>
      </c>
    </row>
    <row r="11" spans="1:7" s="16" customFormat="1" ht="15" customHeight="1" x14ac:dyDescent="0.25">
      <c r="A11" s="23" t="s">
        <v>119</v>
      </c>
      <c r="C11" s="18"/>
      <c r="D11" s="18">
        <v>76200</v>
      </c>
      <c r="E11" s="18"/>
      <c r="F11" s="18"/>
      <c r="G11" s="15"/>
    </row>
    <row r="12" spans="1:7" s="16" customFormat="1" ht="15" customHeight="1" x14ac:dyDescent="0.25">
      <c r="A12" s="23" t="s">
        <v>120</v>
      </c>
      <c r="C12" s="18"/>
      <c r="D12" s="18">
        <v>585000</v>
      </c>
      <c r="E12" s="18"/>
      <c r="F12" s="18"/>
    </row>
    <row r="13" spans="1:7" s="16" customFormat="1" ht="15" customHeight="1" x14ac:dyDescent="0.25">
      <c r="A13" s="23" t="s">
        <v>121</v>
      </c>
      <c r="C13" s="18"/>
      <c r="D13" s="18">
        <v>4000</v>
      </c>
      <c r="E13" s="18"/>
      <c r="F13" s="18"/>
      <c r="G13" s="15"/>
    </row>
    <row r="14" spans="1:7" s="16" customFormat="1" ht="15" customHeight="1" x14ac:dyDescent="0.25">
      <c r="A14" s="23" t="s">
        <v>122</v>
      </c>
      <c r="C14" s="18"/>
      <c r="D14" s="18">
        <v>50000</v>
      </c>
      <c r="E14" s="18"/>
      <c r="F14" s="18"/>
      <c r="G14" s="15"/>
    </row>
    <row r="15" spans="1:7" s="16" customFormat="1" ht="15" customHeight="1" x14ac:dyDescent="0.25">
      <c r="A15" s="23" t="s">
        <v>123</v>
      </c>
      <c r="C15" s="18"/>
      <c r="D15" s="18">
        <v>50000</v>
      </c>
      <c r="E15" s="18"/>
      <c r="F15" s="18"/>
      <c r="G15" s="15"/>
    </row>
    <row r="16" spans="1:7" s="16" customFormat="1" ht="15" customHeight="1" x14ac:dyDescent="0.25">
      <c r="A16" s="23" t="s">
        <v>124</v>
      </c>
      <c r="C16" s="18"/>
      <c r="D16" s="18">
        <v>10000</v>
      </c>
      <c r="E16" s="18"/>
      <c r="F16" s="18"/>
      <c r="G16" s="15"/>
    </row>
    <row r="17" spans="1:7" s="24" customFormat="1" ht="15" customHeight="1" x14ac:dyDescent="0.25">
      <c r="A17" s="21" t="s">
        <v>125</v>
      </c>
      <c r="C17" s="25">
        <f>SUM(C3:C15)</f>
        <v>1274593</v>
      </c>
      <c r="D17" s="25">
        <f>SUM(D3:D15)</f>
        <v>765200</v>
      </c>
      <c r="E17" s="25">
        <f t="shared" ref="E17:F17" si="1">SUM(E3:E15)</f>
        <v>372339.81</v>
      </c>
      <c r="F17" s="25">
        <f t="shared" si="1"/>
        <v>902252.19</v>
      </c>
      <c r="G17" s="21"/>
    </row>
    <row r="18" spans="1:7" s="16" customFormat="1" ht="15" customHeight="1" x14ac:dyDescent="0.25">
      <c r="A18" s="23"/>
      <c r="C18" s="18"/>
      <c r="D18" s="18"/>
      <c r="E18" s="18"/>
      <c r="F18" s="18"/>
      <c r="G18" s="15"/>
    </row>
    <row r="19" spans="1:7" s="16" customFormat="1" ht="15" customHeight="1" x14ac:dyDescent="0.25">
      <c r="A19" s="27" t="s">
        <v>126</v>
      </c>
      <c r="B19" s="16" t="s">
        <v>7</v>
      </c>
      <c r="C19" s="18">
        <v>100000</v>
      </c>
      <c r="D19" s="18"/>
      <c r="E19" s="18"/>
      <c r="F19" s="18">
        <f>C19-E19</f>
        <v>100000</v>
      </c>
      <c r="G19" s="15"/>
    </row>
    <row r="20" spans="1:7" s="16" customFormat="1" ht="15" customHeight="1" x14ac:dyDescent="0.25">
      <c r="A20" s="28" t="s">
        <v>127</v>
      </c>
      <c r="C20" s="18"/>
      <c r="D20" s="18">
        <f>C19*2.5%</f>
        <v>2500</v>
      </c>
      <c r="F20" s="18"/>
      <c r="G20" s="15"/>
    </row>
    <row r="21" spans="1:7" s="16" customFormat="1" ht="15" customHeight="1" x14ac:dyDescent="0.25">
      <c r="A21" s="28" t="s">
        <v>128</v>
      </c>
      <c r="C21" s="18"/>
      <c r="D21" s="18"/>
      <c r="E21" s="26">
        <v>29991</v>
      </c>
      <c r="F21" s="18"/>
      <c r="G21" s="15"/>
    </row>
    <row r="22" spans="1:7" s="16" customFormat="1" ht="15" customHeight="1" x14ac:dyDescent="0.25">
      <c r="A22" s="28" t="s">
        <v>129</v>
      </c>
      <c r="C22" s="18"/>
      <c r="D22" s="26">
        <v>20000</v>
      </c>
      <c r="F22" s="18"/>
      <c r="G22" s="15"/>
    </row>
    <row r="23" spans="1:7" s="16" customFormat="1" ht="15" customHeight="1" x14ac:dyDescent="0.25">
      <c r="A23" s="28" t="s">
        <v>130</v>
      </c>
      <c r="C23" s="18"/>
      <c r="D23" s="26"/>
      <c r="F23" s="18"/>
      <c r="G23" s="15"/>
    </row>
    <row r="24" spans="1:7" s="16" customFormat="1" ht="15" customHeight="1" x14ac:dyDescent="0.25">
      <c r="A24" s="28" t="s">
        <v>131</v>
      </c>
      <c r="C24" s="18"/>
      <c r="D24" s="26">
        <v>20000</v>
      </c>
      <c r="F24" s="18"/>
      <c r="G24" s="15" t="s">
        <v>132</v>
      </c>
    </row>
    <row r="25" spans="1:7" s="16" customFormat="1" ht="29.25" customHeight="1" x14ac:dyDescent="0.25">
      <c r="A25" s="28" t="s">
        <v>133</v>
      </c>
      <c r="C25" s="18"/>
      <c r="D25" s="26"/>
      <c r="F25" s="18"/>
      <c r="G25" s="15"/>
    </row>
    <row r="26" spans="1:7" s="16" customFormat="1" ht="15" customHeight="1" x14ac:dyDescent="0.25">
      <c r="A26" s="28" t="s">
        <v>134</v>
      </c>
      <c r="C26" s="18"/>
      <c r="D26" s="26">
        <v>20000</v>
      </c>
      <c r="F26" s="18"/>
      <c r="G26" s="15" t="s">
        <v>135</v>
      </c>
    </row>
    <row r="27" spans="1:7" s="16" customFormat="1" ht="15" customHeight="1" x14ac:dyDescent="0.25">
      <c r="A27" s="28" t="s">
        <v>136</v>
      </c>
      <c r="C27" s="18"/>
      <c r="D27" s="26">
        <v>7500</v>
      </c>
      <c r="F27" s="18"/>
      <c r="G27" s="15"/>
    </row>
    <row r="28" spans="1:7" s="16" customFormat="1" ht="15" customHeight="1" x14ac:dyDescent="0.25">
      <c r="A28" s="27" t="s">
        <v>137</v>
      </c>
      <c r="B28" s="16" t="s">
        <v>7</v>
      </c>
      <c r="C28" s="18">
        <v>661170</v>
      </c>
      <c r="D28" s="18"/>
      <c r="E28" s="18"/>
      <c r="F28" s="18">
        <f>C28-E28</f>
        <v>661170</v>
      </c>
      <c r="G28" s="15"/>
    </row>
    <row r="29" spans="1:7" s="16" customFormat="1" ht="15" customHeight="1" x14ac:dyDescent="0.25">
      <c r="A29" s="28" t="s">
        <v>127</v>
      </c>
      <c r="C29" s="18"/>
      <c r="D29" s="18">
        <f>C28*2.5%</f>
        <v>16529.25</v>
      </c>
      <c r="F29" s="18"/>
      <c r="G29" s="15"/>
    </row>
    <row r="30" spans="1:7" s="16" customFormat="1" ht="15" customHeight="1" x14ac:dyDescent="0.25">
      <c r="A30" s="28" t="s">
        <v>119</v>
      </c>
      <c r="C30" s="18"/>
      <c r="D30" s="18">
        <f>(46*125*18)+1000</f>
        <v>104500</v>
      </c>
      <c r="F30" s="18"/>
      <c r="G30" s="15"/>
    </row>
    <row r="31" spans="1:7" s="16" customFormat="1" ht="15" customHeight="1" x14ac:dyDescent="0.25">
      <c r="A31" s="28" t="s">
        <v>158</v>
      </c>
      <c r="C31" s="18"/>
      <c r="D31" s="18"/>
      <c r="F31" s="18"/>
      <c r="G31" s="15"/>
    </row>
    <row r="32" spans="1:7" s="16" customFormat="1" ht="15" customHeight="1" x14ac:dyDescent="0.25">
      <c r="A32" s="28" t="s">
        <v>12</v>
      </c>
      <c r="C32" s="18"/>
      <c r="D32" s="18"/>
      <c r="E32" s="18"/>
      <c r="F32" s="18"/>
      <c r="G32" s="15" t="s">
        <v>156</v>
      </c>
    </row>
    <row r="33" spans="1:7" s="16" customFormat="1" ht="15" customHeight="1" x14ac:dyDescent="0.25">
      <c r="A33" s="28" t="s">
        <v>120</v>
      </c>
      <c r="C33" s="18"/>
      <c r="D33" s="18"/>
      <c r="E33" s="18"/>
      <c r="F33" s="18"/>
      <c r="G33" s="15" t="str">
        <f>G62</f>
        <v>Onderwerpen: (nacht)monitoring, digicoaches, hub, collegiale in-/doorlening, speelruimte voor medewerkers, doorgaan met DigiContact (100% vergoeding kickstart en meer locaties)</v>
      </c>
    </row>
    <row r="34" spans="1:7" s="16" customFormat="1" ht="15" customHeight="1" x14ac:dyDescent="0.25">
      <c r="A34" s="28" t="s">
        <v>121</v>
      </c>
      <c r="C34" s="18"/>
      <c r="D34" s="18"/>
      <c r="E34" s="18"/>
      <c r="F34" s="18"/>
      <c r="G34" s="15"/>
    </row>
    <row r="35" spans="1:7" s="16" customFormat="1" ht="15" customHeight="1" x14ac:dyDescent="0.25">
      <c r="A35" s="28" t="s">
        <v>122</v>
      </c>
      <c r="C35" s="18"/>
      <c r="D35" s="18"/>
      <c r="E35" s="18"/>
      <c r="F35" s="18"/>
      <c r="G35" s="15"/>
    </row>
    <row r="36" spans="1:7" s="16" customFormat="1" ht="15" customHeight="1" x14ac:dyDescent="0.25">
      <c r="A36" s="28" t="s">
        <v>123</v>
      </c>
      <c r="C36" s="18"/>
      <c r="D36" s="18"/>
      <c r="E36" s="18"/>
      <c r="F36" s="18"/>
      <c r="G36" s="15"/>
    </row>
    <row r="37" spans="1:7" s="16" customFormat="1" ht="15" customHeight="1" x14ac:dyDescent="0.25">
      <c r="A37" s="28" t="s">
        <v>138</v>
      </c>
      <c r="C37" s="18"/>
      <c r="D37" s="18"/>
      <c r="E37" s="18"/>
      <c r="F37" s="18"/>
      <c r="G37" s="15"/>
    </row>
    <row r="38" spans="1:7" s="16" customFormat="1" ht="15" customHeight="1" x14ac:dyDescent="0.25">
      <c r="A38" s="29" t="s">
        <v>139</v>
      </c>
      <c r="C38" s="18"/>
      <c r="D38" s="18"/>
      <c r="E38" s="18">
        <v>5000</v>
      </c>
      <c r="F38" s="18"/>
      <c r="G38" s="15"/>
    </row>
    <row r="39" spans="1:7" s="24" customFormat="1" ht="15" customHeight="1" x14ac:dyDescent="0.25">
      <c r="A39" s="21" t="s">
        <v>140</v>
      </c>
      <c r="C39" s="25">
        <f>SUM(C19:C36)</f>
        <v>761170</v>
      </c>
      <c r="D39" s="25">
        <f>SUM(D19:D36)</f>
        <v>191029.25</v>
      </c>
      <c r="E39" s="25">
        <f>SUM(E19:E36)</f>
        <v>29991</v>
      </c>
      <c r="F39" s="25">
        <f>SUM(F19:F36)</f>
        <v>761170</v>
      </c>
      <c r="G39" s="21"/>
    </row>
    <row r="40" spans="1:7" s="16" customFormat="1" ht="15" customHeight="1" x14ac:dyDescent="0.25">
      <c r="A40" s="23"/>
      <c r="C40" s="18"/>
      <c r="D40" s="18"/>
      <c r="E40" s="18"/>
      <c r="F40" s="18"/>
      <c r="G40" s="15"/>
    </row>
    <row r="41" spans="1:7" s="16" customFormat="1" ht="20.25" customHeight="1" x14ac:dyDescent="0.25">
      <c r="A41" s="30" t="s">
        <v>141</v>
      </c>
      <c r="B41" s="31"/>
      <c r="C41" s="32"/>
      <c r="D41" s="32"/>
      <c r="E41" s="32"/>
      <c r="F41" s="32"/>
      <c r="G41" s="33"/>
    </row>
    <row r="42" spans="1:7" s="16" customFormat="1" ht="15.75" customHeight="1" x14ac:dyDescent="0.25">
      <c r="A42" s="15" t="s">
        <v>142</v>
      </c>
      <c r="B42" s="2" t="s">
        <v>49</v>
      </c>
      <c r="C42" s="4"/>
      <c r="D42" s="4"/>
      <c r="E42" s="4"/>
      <c r="F42" s="4">
        <v>1710</v>
      </c>
      <c r="G42" s="2" t="s">
        <v>53</v>
      </c>
    </row>
    <row r="43" spans="1:7" s="16" customFormat="1" ht="18" customHeight="1" x14ac:dyDescent="0.25">
      <c r="A43" s="15" t="s">
        <v>143</v>
      </c>
      <c r="B43" s="2" t="s">
        <v>55</v>
      </c>
      <c r="C43" s="4">
        <v>243700</v>
      </c>
      <c r="D43" s="4"/>
      <c r="E43" s="4">
        <v>247165</v>
      </c>
      <c r="F43" s="4"/>
      <c r="G43" s="2" t="s">
        <v>157</v>
      </c>
    </row>
    <row r="44" spans="1:7" s="16" customFormat="1" ht="18" customHeight="1" x14ac:dyDescent="0.25">
      <c r="A44" s="15" t="s">
        <v>144</v>
      </c>
      <c r="B44" s="13" t="s">
        <v>62</v>
      </c>
      <c r="C44" s="4">
        <v>120005</v>
      </c>
      <c r="D44" s="4"/>
      <c r="E44" s="4" t="s">
        <v>66</v>
      </c>
      <c r="F44" s="4" t="s">
        <v>66</v>
      </c>
      <c r="G44" s="2" t="s">
        <v>53</v>
      </c>
    </row>
    <row r="45" spans="1:7" s="16" customFormat="1" ht="20.25" customHeight="1" x14ac:dyDescent="0.25">
      <c r="A45" s="15" t="s">
        <v>145</v>
      </c>
      <c r="B45" s="16" t="s">
        <v>8</v>
      </c>
      <c r="F45" s="19"/>
      <c r="G45" s="15"/>
    </row>
    <row r="46" spans="1:7" s="16" customFormat="1" ht="17.25" customHeight="1" x14ac:dyDescent="0.25">
      <c r="A46" s="23" t="s">
        <v>146</v>
      </c>
      <c r="B46" s="16" t="s">
        <v>8</v>
      </c>
      <c r="C46" s="19">
        <v>77561</v>
      </c>
      <c r="D46" s="19"/>
      <c r="E46" s="19">
        <v>81883</v>
      </c>
      <c r="F46" s="19">
        <v>-4322</v>
      </c>
      <c r="G46" s="15"/>
    </row>
    <row r="47" spans="1:7" s="16" customFormat="1" ht="17.25" customHeight="1" x14ac:dyDescent="0.25">
      <c r="A47" s="23" t="s">
        <v>147</v>
      </c>
      <c r="B47" s="16" t="s">
        <v>8</v>
      </c>
      <c r="C47" s="19">
        <v>792991</v>
      </c>
      <c r="D47" s="19"/>
      <c r="E47" s="19">
        <v>81276</v>
      </c>
      <c r="F47" s="19">
        <v>711715</v>
      </c>
      <c r="G47" s="15"/>
    </row>
    <row r="48" spans="1:7" s="16" customFormat="1" ht="14.25" customHeight="1" x14ac:dyDescent="0.25">
      <c r="A48" s="23" t="s">
        <v>148</v>
      </c>
      <c r="B48" s="16" t="s">
        <v>8</v>
      </c>
      <c r="C48" s="19">
        <v>141868</v>
      </c>
      <c r="D48" s="19"/>
      <c r="E48" s="19">
        <v>120183</v>
      </c>
      <c r="F48" s="19">
        <v>21685</v>
      </c>
      <c r="G48" s="15"/>
    </row>
    <row r="49" spans="1:7" s="16" customFormat="1" ht="15" customHeight="1" x14ac:dyDescent="0.25">
      <c r="A49" s="23" t="s">
        <v>119</v>
      </c>
      <c r="C49" s="18"/>
      <c r="D49" s="18">
        <v>76200</v>
      </c>
      <c r="E49" s="18"/>
      <c r="F49" s="18"/>
      <c r="G49" s="15"/>
    </row>
    <row r="50" spans="1:7" s="16" customFormat="1" ht="15" customHeight="1" x14ac:dyDescent="0.25">
      <c r="A50" s="23" t="s">
        <v>12</v>
      </c>
      <c r="C50" s="18"/>
      <c r="D50" s="18">
        <v>80000</v>
      </c>
      <c r="E50" s="18"/>
      <c r="F50" s="18"/>
      <c r="G50" s="15"/>
    </row>
    <row r="51" spans="1:7" s="16" customFormat="1" ht="15" customHeight="1" x14ac:dyDescent="0.25">
      <c r="A51" s="23" t="s">
        <v>120</v>
      </c>
      <c r="C51" s="18"/>
      <c r="D51" s="18">
        <v>660000</v>
      </c>
      <c r="E51" s="18"/>
      <c r="F51" s="18"/>
      <c r="G51" s="15"/>
    </row>
    <row r="52" spans="1:7" s="16" customFormat="1" ht="15" customHeight="1" x14ac:dyDescent="0.25">
      <c r="A52" s="23" t="s">
        <v>121</v>
      </c>
      <c r="C52" s="18"/>
      <c r="D52" s="18">
        <v>6500</v>
      </c>
      <c r="E52" s="18"/>
      <c r="F52" s="18"/>
      <c r="G52" s="15"/>
    </row>
    <row r="53" spans="1:7" s="16" customFormat="1" ht="15" customHeight="1" x14ac:dyDescent="0.25">
      <c r="A53" s="23" t="s">
        <v>122</v>
      </c>
      <c r="C53" s="18"/>
      <c r="D53" s="18">
        <v>50000</v>
      </c>
      <c r="E53" s="18"/>
      <c r="F53" s="18"/>
      <c r="G53" s="15"/>
    </row>
    <row r="54" spans="1:7" s="16" customFormat="1" ht="15" customHeight="1" x14ac:dyDescent="0.25">
      <c r="A54" s="23" t="s">
        <v>123</v>
      </c>
      <c r="C54" s="18"/>
      <c r="D54" s="18">
        <v>50000</v>
      </c>
      <c r="E54" s="18"/>
      <c r="F54" s="18"/>
      <c r="G54" s="15"/>
    </row>
    <row r="55" spans="1:7" s="24" customFormat="1" ht="15" customHeight="1" x14ac:dyDescent="0.25">
      <c r="A55" s="21" t="s">
        <v>149</v>
      </c>
      <c r="C55" s="25">
        <f>SUM(C42:C54)</f>
        <v>1376125</v>
      </c>
      <c r="D55" s="25">
        <f>SUM(D42:D54)</f>
        <v>922700</v>
      </c>
      <c r="E55" s="25">
        <f>SUM(E42:E54)</f>
        <v>530507</v>
      </c>
      <c r="F55" s="25">
        <f>SUM(F42:F54)</f>
        <v>730788</v>
      </c>
      <c r="G55" s="21"/>
    </row>
    <row r="56" spans="1:7" x14ac:dyDescent="0.25">
      <c r="A56" s="15"/>
    </row>
    <row r="57" spans="1:7" x14ac:dyDescent="0.25">
      <c r="A57" s="17" t="s">
        <v>150</v>
      </c>
      <c r="B57" s="17" t="s">
        <v>8</v>
      </c>
      <c r="C57" s="22">
        <v>847256</v>
      </c>
      <c r="D57" s="22"/>
    </row>
    <row r="58" spans="1:7" s="16" customFormat="1" ht="15" customHeight="1" x14ac:dyDescent="0.25">
      <c r="A58" s="28" t="s">
        <v>119</v>
      </c>
      <c r="C58" s="18"/>
      <c r="D58" s="18">
        <f>(46*125*18)+1000</f>
        <v>104500</v>
      </c>
      <c r="F58" s="18"/>
      <c r="G58" s="15"/>
    </row>
    <row r="59" spans="1:7" s="16" customFormat="1" ht="15" customHeight="1" x14ac:dyDescent="0.25">
      <c r="A59" s="28" t="s">
        <v>159</v>
      </c>
      <c r="C59" s="18"/>
      <c r="D59" s="18"/>
      <c r="F59" s="18"/>
      <c r="G59" s="15"/>
    </row>
    <row r="60" spans="1:7" s="16" customFormat="1" ht="15" customHeight="1" x14ac:dyDescent="0.25">
      <c r="A60" s="28" t="s">
        <v>12</v>
      </c>
      <c r="C60" s="18"/>
      <c r="D60" s="18">
        <f>30000/8*12</f>
        <v>45000</v>
      </c>
      <c r="F60" s="18"/>
      <c r="G60" s="15"/>
    </row>
    <row r="61" spans="1:7" s="16" customFormat="1" ht="15" customHeight="1" x14ac:dyDescent="0.25">
      <c r="A61" s="28" t="s">
        <v>127</v>
      </c>
      <c r="C61" s="18"/>
      <c r="D61" s="18">
        <f>C57*2.5%</f>
        <v>21181.4</v>
      </c>
      <c r="F61" s="18"/>
      <c r="G61" s="15"/>
    </row>
    <row r="62" spans="1:7" s="16" customFormat="1" ht="44.25" customHeight="1" x14ac:dyDescent="0.25">
      <c r="A62" s="28" t="s">
        <v>120</v>
      </c>
      <c r="C62" s="18"/>
      <c r="D62" s="18"/>
      <c r="E62" s="18"/>
      <c r="F62" s="18"/>
      <c r="G62" s="15" t="s">
        <v>151</v>
      </c>
    </row>
    <row r="63" spans="1:7" s="16" customFormat="1" ht="15" customHeight="1" x14ac:dyDescent="0.25">
      <c r="A63" s="28" t="s">
        <v>121</v>
      </c>
      <c r="C63" s="18"/>
      <c r="D63" s="18"/>
      <c r="E63" s="18"/>
      <c r="F63" s="18"/>
      <c r="G63" s="15"/>
    </row>
    <row r="64" spans="1:7" s="16" customFormat="1" ht="15" customHeight="1" x14ac:dyDescent="0.25">
      <c r="A64" s="28" t="s">
        <v>122</v>
      </c>
      <c r="C64" s="18"/>
      <c r="D64" s="18"/>
      <c r="E64" s="18"/>
      <c r="F64" s="18"/>
      <c r="G64" s="15"/>
    </row>
    <row r="65" spans="1:7" s="16" customFormat="1" ht="15" customHeight="1" x14ac:dyDescent="0.25">
      <c r="A65" s="28" t="s">
        <v>123</v>
      </c>
      <c r="C65" s="18"/>
      <c r="D65" s="18"/>
      <c r="E65" s="18"/>
      <c r="F65" s="18"/>
      <c r="G65" s="15"/>
    </row>
    <row r="66" spans="1:7" s="16" customFormat="1" ht="15" customHeight="1" x14ac:dyDescent="0.25">
      <c r="A66" s="28" t="s">
        <v>152</v>
      </c>
      <c r="C66" s="18"/>
      <c r="D66" s="18"/>
      <c r="E66" s="18"/>
      <c r="F66" s="18"/>
      <c r="G66" s="15"/>
    </row>
    <row r="67" spans="1:7" s="16" customFormat="1" ht="15" customHeight="1" x14ac:dyDescent="0.25">
      <c r="A67" s="29" t="s">
        <v>139</v>
      </c>
      <c r="C67" s="18"/>
      <c r="D67" s="18">
        <v>5000</v>
      </c>
      <c r="F67" s="18"/>
      <c r="G67" s="15"/>
    </row>
    <row r="68" spans="1:7" s="16" customFormat="1" ht="15" customHeight="1" x14ac:dyDescent="0.25">
      <c r="A68" s="28" t="s">
        <v>153</v>
      </c>
      <c r="C68" s="18"/>
      <c r="D68" s="18">
        <v>76000</v>
      </c>
      <c r="F68" s="18"/>
      <c r="G68" s="15" t="s">
        <v>154</v>
      </c>
    </row>
    <row r="69" spans="1:7" s="24" customFormat="1" ht="15" customHeight="1" x14ac:dyDescent="0.25">
      <c r="A69" s="21" t="s">
        <v>155</v>
      </c>
      <c r="C69" s="25">
        <f>SUM(C57:C65)</f>
        <v>847256</v>
      </c>
      <c r="D69" s="25"/>
      <c r="E69" s="25">
        <f>SUM(E58:E68)</f>
        <v>0</v>
      </c>
      <c r="F69" s="25">
        <f>SUM(F57:F65)</f>
        <v>0</v>
      </c>
      <c r="G69" s="2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Evaluatie</vt:lpstr>
      <vt:lpstr>Begroting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Eveline Bakker</dc:creator>
  <cp:keywords/>
  <dc:description/>
  <cp:lastModifiedBy>Eveline Bakker</cp:lastModifiedBy>
  <cp:revision/>
  <dcterms:created xsi:type="dcterms:W3CDTF">2024-01-23T08:17:23Z</dcterms:created>
  <dcterms:modified xsi:type="dcterms:W3CDTF">2024-02-01T14:14:23Z</dcterms:modified>
  <cp:category/>
  <cp:contentStatus/>
</cp:coreProperties>
</file>